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New folder\"/>
    </mc:Choice>
  </mc:AlternateContent>
  <bookViews>
    <workbookView xWindow="0" yWindow="0" windowWidth="23040" windowHeight="9072" activeTab="2"/>
  </bookViews>
  <sheets>
    <sheet name="Cashflows" sheetId="2" r:id="rId1"/>
    <sheet name="IRR" sheetId="3" r:id="rId2"/>
    <sheet name="Vision after 10 year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" l="1"/>
  <c r="D2" i="2" s="1"/>
  <c r="I31" i="2" s="1"/>
  <c r="D4" i="2"/>
  <c r="H33" i="2" s="1"/>
  <c r="F12" i="1"/>
  <c r="F13" i="1"/>
  <c r="F14" i="1"/>
  <c r="F15" i="1"/>
  <c r="F16" i="1"/>
  <c r="E12" i="1"/>
  <c r="E13" i="1"/>
  <c r="E14" i="1"/>
  <c r="E15" i="1"/>
  <c r="E16" i="1"/>
  <c r="G13" i="1"/>
  <c r="G14" i="1"/>
  <c r="G15" i="1"/>
  <c r="G16" i="1"/>
  <c r="G12" i="1"/>
  <c r="D12" i="1"/>
  <c r="D13" i="1"/>
  <c r="D14" i="1"/>
  <c r="D15" i="1"/>
  <c r="D16" i="1"/>
  <c r="C13" i="1"/>
  <c r="C14" i="1"/>
  <c r="C15" i="1" s="1"/>
  <c r="C16" i="1" s="1"/>
  <c r="C12" i="1"/>
  <c r="B14" i="1"/>
  <c r="B15" i="1" s="1"/>
  <c r="B16" i="1" s="1"/>
  <c r="B13" i="1"/>
  <c r="B12" i="1"/>
  <c r="J4" i="1"/>
  <c r="J3" i="1"/>
  <c r="G4" i="1"/>
  <c r="G5" i="1"/>
  <c r="G6" i="1"/>
  <c r="G7" i="1"/>
  <c r="G8" i="1"/>
  <c r="G9" i="1"/>
  <c r="G10" i="1"/>
  <c r="G11" i="1"/>
  <c r="G3" i="1"/>
  <c r="F4" i="1"/>
  <c r="F5" i="1"/>
  <c r="F6" i="1"/>
  <c r="F7" i="1"/>
  <c r="F8" i="1"/>
  <c r="F9" i="1"/>
  <c r="F10" i="1"/>
  <c r="F11" i="1"/>
  <c r="F3" i="1"/>
  <c r="E4" i="1"/>
  <c r="E5" i="1"/>
  <c r="E6" i="1"/>
  <c r="E7" i="1"/>
  <c r="E8" i="1"/>
  <c r="E9" i="1"/>
  <c r="E10" i="1"/>
  <c r="E11" i="1"/>
  <c r="E3" i="1"/>
  <c r="D11" i="1"/>
  <c r="D10" i="1"/>
  <c r="D9" i="1"/>
  <c r="D8" i="1"/>
  <c r="D7" i="1"/>
  <c r="D6" i="1"/>
  <c r="D5" i="1"/>
  <c r="D4" i="1"/>
  <c r="D3" i="1"/>
  <c r="D2" i="1"/>
  <c r="C2" i="1"/>
  <c r="B14" i="3"/>
  <c r="D11" i="2"/>
  <c r="L40" i="2" s="1"/>
  <c r="D10" i="2"/>
  <c r="L39" i="2" s="1"/>
  <c r="D9" i="2"/>
  <c r="L38" i="2" s="1"/>
  <c r="D8" i="2"/>
  <c r="J37" i="2" s="1"/>
  <c r="D7" i="2"/>
  <c r="F7" i="2" s="1"/>
  <c r="D6" i="2"/>
  <c r="K35" i="2" s="1"/>
  <c r="D5" i="2"/>
  <c r="I34" i="2" s="1"/>
  <c r="D3" i="2"/>
  <c r="H32" i="2" s="1"/>
  <c r="C2" i="3" l="1"/>
  <c r="L35" i="2"/>
  <c r="G31" i="2"/>
  <c r="L36" i="2"/>
  <c r="F6" i="2"/>
  <c r="J31" i="2"/>
  <c r="K39" i="2"/>
  <c r="F32" i="2"/>
  <c r="I32" i="2"/>
  <c r="G34" i="2"/>
  <c r="F2" i="2"/>
  <c r="J34" i="2"/>
  <c r="F10" i="2"/>
  <c r="I35" i="2"/>
  <c r="C8" i="3"/>
  <c r="C7" i="3"/>
  <c r="C10" i="3"/>
  <c r="C6" i="3"/>
  <c r="C5" i="3"/>
  <c r="C4" i="3"/>
  <c r="C11" i="3"/>
  <c r="C3" i="3"/>
  <c r="C9" i="3"/>
  <c r="K37" i="2"/>
  <c r="F4" i="2"/>
  <c r="F8" i="2"/>
  <c r="C31" i="2"/>
  <c r="K31" i="2"/>
  <c r="J32" i="2"/>
  <c r="J33" i="2"/>
  <c r="K34" i="2"/>
  <c r="H36" i="2"/>
  <c r="L37" i="2"/>
  <c r="I33" i="2"/>
  <c r="D31" i="2"/>
  <c r="L31" i="2"/>
  <c r="K32" i="2"/>
  <c r="K33" i="2"/>
  <c r="L34" i="2"/>
  <c r="I36" i="2"/>
  <c r="J38" i="2"/>
  <c r="F5" i="2"/>
  <c r="F9" i="2"/>
  <c r="E31" i="2"/>
  <c r="D32" i="2"/>
  <c r="L32" i="2"/>
  <c r="L33" i="2"/>
  <c r="G35" i="2"/>
  <c r="J36" i="2"/>
  <c r="K38" i="2"/>
  <c r="F31" i="2"/>
  <c r="E32" i="2"/>
  <c r="E33" i="2"/>
  <c r="F34" i="2"/>
  <c r="H35" i="2"/>
  <c r="K36" i="2"/>
  <c r="H31" i="2"/>
  <c r="G32" i="2"/>
  <c r="G33" i="2"/>
  <c r="H34" i="2"/>
  <c r="J35" i="2"/>
  <c r="I37" i="2"/>
  <c r="F33" i="2"/>
  <c r="F3" i="2"/>
  <c r="F11" i="2"/>
  <c r="D2" i="3" l="1"/>
  <c r="F16" i="2"/>
</calcChain>
</file>

<file path=xl/sharedStrings.xml><?xml version="1.0" encoding="utf-8"?>
<sst xmlns="http://schemas.openxmlformats.org/spreadsheetml/2006/main" count="26" uniqueCount="21">
  <si>
    <t>Year</t>
  </si>
  <si>
    <t>After Tax Revenue</t>
  </si>
  <si>
    <t>Total expenses</t>
  </si>
  <si>
    <t>Net Cash Flow</t>
  </si>
  <si>
    <t xml:space="preserve">Time </t>
  </si>
  <si>
    <t>NPV Yearwise</t>
  </si>
  <si>
    <t>Total NPV=</t>
  </si>
  <si>
    <t>Tax rate</t>
  </si>
  <si>
    <t>Discount Rate</t>
  </si>
  <si>
    <t>The data given below is relevant only for personal purpose</t>
  </si>
  <si>
    <t>Year wise Net Present Value of Firm</t>
  </si>
  <si>
    <t>i</t>
  </si>
  <si>
    <t>v</t>
  </si>
  <si>
    <t>IRR</t>
  </si>
  <si>
    <t>Discounted values</t>
  </si>
  <si>
    <t>Net Cashflows</t>
  </si>
  <si>
    <t>%increase in Revenue</t>
  </si>
  <si>
    <t>%increase in Net cash flow</t>
  </si>
  <si>
    <t>%increase in Expenses</t>
  </si>
  <si>
    <t>Average increase in Revenue</t>
  </si>
  <si>
    <t>Average increase in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</si>
</sst>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#,##0.0000"/>
    <numFmt numFmtId="165" formatCode="[$£-809]#,##0.00"/>
    <numFmt numFmtId="166" formatCode="_ * #,##0_ ;_ * \-#,##0_ ;_ * &quot;-&quot;??_ ;_ @_ "/>
    <numFmt numFmtId="173" formatCode="0.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1"/>
    <xf numFmtId="4" fontId="1" fillId="0" borderId="0" xfId="1" applyNumberFormat="1"/>
    <xf numFmtId="164" fontId="1" fillId="0" borderId="0" xfId="1" applyNumberFormat="1"/>
    <xf numFmtId="20" fontId="1" fillId="0" borderId="0" xfId="1" applyNumberFormat="1"/>
    <xf numFmtId="165" fontId="1" fillId="0" borderId="0" xfId="1" applyNumberFormat="1"/>
    <xf numFmtId="9" fontId="1" fillId="0" borderId="0" xfId="1" applyNumberFormat="1"/>
    <xf numFmtId="0" fontId="1" fillId="0" borderId="0" xfId="1" applyAlignment="1">
      <alignment horizontal="center" wrapText="1"/>
    </xf>
    <xf numFmtId="0" fontId="1" fillId="2" borderId="0" xfId="1" applyFill="1"/>
    <xf numFmtId="0" fontId="1" fillId="2" borderId="0" xfId="1" applyFill="1" applyAlignment="1">
      <alignment horizontal="center"/>
    </xf>
    <xf numFmtId="2" fontId="1" fillId="0" borderId="0" xfId="1" applyNumberFormat="1"/>
    <xf numFmtId="166" fontId="0" fillId="0" borderId="0" xfId="2" applyNumberFormat="1" applyFont="1" applyAlignment="1"/>
    <xf numFmtId="10" fontId="0" fillId="0" borderId="0" xfId="0" applyNumberFormat="1"/>
    <xf numFmtId="4" fontId="0" fillId="0" borderId="0" xfId="0" applyNumberFormat="1"/>
    <xf numFmtId="173" fontId="0" fillId="0" borderId="0" xfId="0" applyNumberFormat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176893</xdr:colOff>
      <xdr:row>11</xdr:row>
      <xdr:rowOff>95250</xdr:rowOff>
    </xdr:from>
    <xdr:to>
      <xdr:col>2</xdr:col>
      <xdr:colOff>1578428</xdr:colOff>
      <xdr:row>14</xdr:row>
      <xdr:rowOff>136071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4F22C5B-8276-42F3-9E00-A0DAABA3DA54}"/>
            </a:ext>
          </a:extLst>
        </xdr:cNvPr>
        <xdr:cNvSpPr txBox="1"/>
      </xdr:nvSpPr>
      <xdr:spPr>
        <a:xfrm>
          <a:off x="2434318" y="2190750"/>
          <a:ext cx="1401535" cy="6123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refer</a:t>
          </a:r>
          <a:r>
            <a:rPr lang="en-IN" sz="1100" baseline="0"/>
            <a:t> to expense sheet for total expenses</a:t>
          </a:r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2019301</xdr:colOff>
      <xdr:row>11</xdr:row>
      <xdr:rowOff>28576</xdr:rowOff>
    </xdr:from>
    <xdr:to>
      <xdr:col>2</xdr:col>
      <xdr:colOff>4048125</xdr:colOff>
      <xdr:row>15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DB2F4EE-914A-41B8-9331-2CE8E306A1A5}"/>
            </a:ext>
          </a:extLst>
        </xdr:cNvPr>
        <xdr:cNvSpPr txBox="1"/>
      </xdr:nvSpPr>
      <xdr:spPr>
        <a:xfrm>
          <a:off x="4533901" y="2124076"/>
          <a:ext cx="2028824" cy="8667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Goal seek function</a:t>
          </a:r>
          <a:r>
            <a:rPr lang="en-IN" sz="1100" baseline="0"/>
            <a:t> has been used in this sheet.</a:t>
          </a:r>
          <a:endParaRPr lang="en-IN" sz="1100"/>
        </a:p>
      </xdr:txBody>
    </xdr:sp>
    <xdr:clientData/>
  </xdr:twoCellAnchor>
  <xdr:twoCellAnchor>
    <xdr:from>
      <xdr:col>5</xdr:col>
      <xdr:colOff>152399</xdr:colOff>
      <xdr:row>4</xdr:row>
      <xdr:rowOff>85725</xdr:rowOff>
    </xdr:from>
    <xdr:to>
      <xdr:col>6</xdr:col>
      <xdr:colOff>1514474</xdr:colOff>
      <xdr:row>7</xdr:row>
      <xdr:rowOff>57150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D66A582-3765-4BF3-8669-92A6BE64D3DA}"/>
            </a:ext>
          </a:extLst>
        </xdr:cNvPr>
        <xdr:cNvSpPr txBox="1"/>
      </xdr:nvSpPr>
      <xdr:spPr>
        <a:xfrm>
          <a:off x="6086474" y="847725"/>
          <a:ext cx="19716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IRR is calculated</a:t>
          </a:r>
          <a:r>
            <a:rPr lang="en-IN" sz="1100" baseline="0"/>
            <a:t> using the goal seek function</a:t>
          </a:r>
          <a:endParaRPr lang="en-IN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438150</xdr:colOff>
      <xdr:row>5</xdr:row>
      <xdr:rowOff>85725</xdr:rowOff>
    </xdr:from>
    <xdr:to>
      <xdr:col>9</xdr:col>
      <xdr:colOff>180975</xdr:colOff>
      <xdr:row>14</xdr:row>
      <xdr:rowOff>9524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7BF0A06-3E1A-4067-93AF-18F00BAE02E2}"/>
            </a:ext>
          </a:extLst>
        </xdr:cNvPr>
        <xdr:cNvSpPr txBox="1"/>
      </xdr:nvSpPr>
      <xdr:spPr>
        <a:xfrm>
          <a:off x="9867900" y="1038225"/>
          <a:ext cx="2543175" cy="16382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My assumption</a:t>
          </a:r>
          <a:r>
            <a:rPr lang="en-IN" sz="1100" baseline="0"/>
            <a:t> for the given case study are quite sophesticated. I assume that crypto currency isnt going to sustain in the private market for long as it poses threat to the government and administrators across the globe. </a:t>
          </a:r>
        </a:p>
        <a:p>
          <a:r>
            <a:rPr lang="en-IN" sz="1100" baseline="0"/>
            <a:t>Hence I assume this liquidity pool will flourish for only 5 more years after the 10 years with the average growth rate.</a:t>
          </a:r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40"/>
  <sheetViews>
    <sheetView zoomScale="80" zoomScaleNormal="80" workbookViewId="0">
      <selection activeCell="F8" sqref="F8"/>
    </sheetView>
  </sheetViews>
  <sheetFormatPr defaultColWidth="14.44140625" defaultRowHeight="15" customHeight="1" x14ac:dyDescent="0.3"/>
  <cols>
    <col min="1" max="1" width="14.44140625" style="1"/>
    <col min="2" max="2" width="23.6640625" style="1" customWidth="1"/>
    <col min="3" max="3" width="23.88671875" style="1" customWidth="1"/>
    <col min="4" max="4" width="21.6640625" style="1" customWidth="1"/>
    <col min="5" max="5" width="22.6640625" style="1" customWidth="1"/>
    <col min="6" max="6" width="24.109375" style="1" customWidth="1"/>
    <col min="7" max="7" width="23.109375" style="1" customWidth="1"/>
    <col min="8" max="8" width="24.33203125" style="1" customWidth="1"/>
    <col min="9" max="9" width="24.109375" style="1" customWidth="1"/>
    <col min="10" max="10" width="22.5546875" style="1" customWidth="1"/>
    <col min="11" max="11" width="23" style="1" customWidth="1"/>
    <col min="12" max="12" width="26.44140625" style="1" customWidth="1"/>
    <col min="13" max="13" width="17.88671875" style="1" customWidth="1"/>
    <col min="14" max="16384" width="14.44140625" style="1"/>
  </cols>
  <sheetData>
    <row r="1" spans="1:10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0" ht="14.4" x14ac:dyDescent="0.3">
      <c r="A2" s="1">
        <v>1</v>
      </c>
      <c r="B2" s="2">
        <v>4119210000</v>
      </c>
      <c r="C2" s="13">
        <f>2540849248.55019+150000000</f>
        <v>2690849248.55019</v>
      </c>
      <c r="D2" s="2">
        <f t="shared" ref="D2:D11" si="0">B2-C2</f>
        <v>1428360751.44981</v>
      </c>
      <c r="E2" s="1">
        <v>0</v>
      </c>
      <c r="F2" s="3">
        <f t="shared" ref="F2:F11" si="1">((1/1+$C$18)^E2)*D2</f>
        <v>1428360751.44981</v>
      </c>
    </row>
    <row r="3" spans="1:10" ht="14.4" x14ac:dyDescent="0.3">
      <c r="A3" s="1">
        <v>2</v>
      </c>
      <c r="B3" s="2">
        <v>4464780442.1999989</v>
      </c>
      <c r="C3" s="13">
        <v>2568360994.2793431</v>
      </c>
      <c r="D3" s="2">
        <f t="shared" si="0"/>
        <v>1896419447.9206557</v>
      </c>
      <c r="E3" s="1">
        <v>1</v>
      </c>
      <c r="F3" s="3">
        <f t="shared" si="1"/>
        <v>2105025587.1919281</v>
      </c>
    </row>
    <row r="4" spans="1:10" ht="14.4" x14ac:dyDescent="0.3">
      <c r="A4" s="1">
        <v>3</v>
      </c>
      <c r="B4" s="2">
        <v>4840101847.0796394</v>
      </c>
      <c r="C4" s="13">
        <v>2603972517.4916968</v>
      </c>
      <c r="D4" s="2">
        <f t="shared" si="0"/>
        <v>2236129329.5879426</v>
      </c>
      <c r="E4" s="1">
        <v>2</v>
      </c>
      <c r="F4" s="3">
        <f t="shared" si="1"/>
        <v>2755134946.9853044</v>
      </c>
    </row>
    <row r="5" spans="1:10" ht="14.4" x14ac:dyDescent="0.3">
      <c r="A5" s="1">
        <v>4</v>
      </c>
      <c r="B5" s="2">
        <v>5249648884.1805</v>
      </c>
      <c r="C5" s="13">
        <v>2648738454.5191665</v>
      </c>
      <c r="D5" s="2">
        <f t="shared" si="0"/>
        <v>2600910429.6613336</v>
      </c>
      <c r="E5" s="1">
        <v>3</v>
      </c>
      <c r="F5" s="3">
        <f t="shared" si="1"/>
        <v>3557085731.8281598</v>
      </c>
      <c r="J5" s="4"/>
    </row>
    <row r="6" spans="1:10" ht="14.4" x14ac:dyDescent="0.3">
      <c r="A6" s="1">
        <v>5</v>
      </c>
      <c r="B6" s="2">
        <v>5696780605.3597059</v>
      </c>
      <c r="C6" s="13">
        <v>2703475984.4512167</v>
      </c>
      <c r="D6" s="2">
        <f t="shared" si="0"/>
        <v>2993304620.9084892</v>
      </c>
      <c r="E6" s="1">
        <v>4</v>
      </c>
      <c r="F6" s="3">
        <f t="shared" si="1"/>
        <v>4544047173.1174459</v>
      </c>
      <c r="G6" s="5"/>
    </row>
    <row r="7" spans="1:10" ht="14.4" x14ac:dyDescent="0.3">
      <c r="A7" s="1">
        <v>6</v>
      </c>
      <c r="B7" s="2">
        <v>6185205558.1234674</v>
      </c>
      <c r="C7" s="13">
        <v>2769082726.2692204</v>
      </c>
      <c r="D7" s="2">
        <f t="shared" si="0"/>
        <v>3416122831.8542471</v>
      </c>
      <c r="E7" s="1">
        <v>5</v>
      </c>
      <c r="F7" s="3">
        <f t="shared" si="1"/>
        <v>5756365636.639307</v>
      </c>
    </row>
    <row r="8" spans="1:10" ht="14.4" x14ac:dyDescent="0.3">
      <c r="A8" s="1">
        <v>7</v>
      </c>
      <c r="B8" s="2">
        <v>6719019695.2699652</v>
      </c>
      <c r="C8" s="13">
        <v>2846545213.3892679</v>
      </c>
      <c r="D8" s="2">
        <f t="shared" si="0"/>
        <v>3872474481.8806973</v>
      </c>
      <c r="E8" s="1">
        <v>6</v>
      </c>
      <c r="F8" s="3">
        <f t="shared" si="1"/>
        <v>7243132623.7817879</v>
      </c>
    </row>
    <row r="9" spans="1:10" ht="14.4" x14ac:dyDescent="0.3">
      <c r="A9" s="1">
        <v>8</v>
      </c>
      <c r="B9" s="2">
        <v>7302748510.9240704</v>
      </c>
      <c r="C9" s="13">
        <v>2936948299.5041828</v>
      </c>
      <c r="D9" s="2">
        <f t="shared" si="0"/>
        <v>4365800211.4198875</v>
      </c>
      <c r="E9" s="1">
        <v>7</v>
      </c>
      <c r="F9" s="3">
        <f t="shared" si="1"/>
        <v>9064100434.4667377</v>
      </c>
    </row>
    <row r="10" spans="1:10" ht="14.4" x14ac:dyDescent="0.3">
      <c r="A10" s="1">
        <v>9</v>
      </c>
      <c r="B10" s="2">
        <v>7941393882.3021946</v>
      </c>
      <c r="C10" s="13">
        <v>3041485600.6197186</v>
      </c>
      <c r="D10" s="2">
        <f t="shared" si="0"/>
        <v>4899908281.682476</v>
      </c>
      <c r="E10" s="1">
        <v>8</v>
      </c>
      <c r="F10" s="3">
        <f t="shared" si="1"/>
        <v>11292023703.289183</v>
      </c>
    </row>
    <row r="11" spans="1:10" ht="14.4" x14ac:dyDescent="0.3">
      <c r="A11" s="1">
        <v>10</v>
      </c>
      <c r="B11" s="2">
        <v>8640486151.4794998</v>
      </c>
      <c r="C11" s="13">
        <v>3161471090.1606956</v>
      </c>
      <c r="D11" s="2">
        <f t="shared" si="0"/>
        <v>5479015061.3188038</v>
      </c>
      <c r="E11" s="1">
        <v>9</v>
      </c>
      <c r="F11" s="3">
        <f t="shared" si="1"/>
        <v>14015522836.123278</v>
      </c>
    </row>
    <row r="14" spans="1:10" ht="14.4" x14ac:dyDescent="0.3">
      <c r="H14" s="1">
        <v>0</v>
      </c>
    </row>
    <row r="16" spans="1:10" ht="15" customHeight="1" x14ac:dyDescent="0.3">
      <c r="E16" s="1" t="s">
        <v>6</v>
      </c>
      <c r="F16" s="3">
        <f>SUM(F2:F11)</f>
        <v>61760799424.87294</v>
      </c>
    </row>
    <row r="17" spans="2:13" ht="15" customHeight="1" x14ac:dyDescent="0.3">
      <c r="B17" s="1" t="s">
        <v>7</v>
      </c>
      <c r="C17" s="6">
        <v>0.1</v>
      </c>
    </row>
    <row r="18" spans="2:13" ht="15" customHeight="1" x14ac:dyDescent="0.3">
      <c r="B18" s="1" t="s">
        <v>8</v>
      </c>
      <c r="C18" s="6">
        <v>0.11</v>
      </c>
    </row>
    <row r="20" spans="2:13" ht="15" customHeight="1" x14ac:dyDescent="0.3">
      <c r="M20" s="3"/>
    </row>
    <row r="24" spans="2:13" ht="60" customHeight="1" x14ac:dyDescent="0.3">
      <c r="B24" s="7" t="s">
        <v>9</v>
      </c>
    </row>
    <row r="29" spans="2:13" ht="15" customHeight="1" x14ac:dyDescent="0.3">
      <c r="B29" s="8"/>
      <c r="C29" s="9" t="s">
        <v>10</v>
      </c>
      <c r="D29" s="8"/>
    </row>
    <row r="30" spans="2:13" ht="15" customHeight="1" x14ac:dyDescent="0.3">
      <c r="C30" s="1">
        <v>0</v>
      </c>
      <c r="D30" s="1">
        <v>1</v>
      </c>
      <c r="E30" s="1">
        <v>2</v>
      </c>
      <c r="F30" s="1">
        <v>3</v>
      </c>
      <c r="G30" s="1">
        <v>4</v>
      </c>
      <c r="H30" s="1">
        <v>5</v>
      </c>
      <c r="I30" s="1">
        <v>6</v>
      </c>
      <c r="J30" s="1">
        <v>7</v>
      </c>
      <c r="K30" s="1">
        <v>8</v>
      </c>
      <c r="L30" s="1">
        <v>9</v>
      </c>
    </row>
    <row r="31" spans="2:13" ht="15" customHeight="1" x14ac:dyDescent="0.3">
      <c r="B31" s="3">
        <v>1428360751.44981</v>
      </c>
      <c r="C31" s="1">
        <f t="shared" ref="C31:L31" si="2">((1/1+$C$18)^C30)*$D$2</f>
        <v>1428360751.44981</v>
      </c>
      <c r="D31" s="1">
        <f t="shared" si="2"/>
        <v>1585480434.1092892</v>
      </c>
      <c r="E31" s="1">
        <f t="shared" si="2"/>
        <v>1759883281.8613112</v>
      </c>
      <c r="F31" s="1">
        <f t="shared" si="2"/>
        <v>1953470442.8660555</v>
      </c>
      <c r="G31" s="1">
        <f t="shared" si="2"/>
        <v>2168352191.5813217</v>
      </c>
      <c r="H31" s="1">
        <f t="shared" si="2"/>
        <v>2406870932.6552672</v>
      </c>
      <c r="I31" s="1">
        <f t="shared" si="2"/>
        <v>2671626735.2473469</v>
      </c>
      <c r="J31" s="1">
        <f t="shared" si="2"/>
        <v>2965505676.1245551</v>
      </c>
      <c r="K31" s="1">
        <f t="shared" si="2"/>
        <v>3291711300.4982567</v>
      </c>
      <c r="L31" s="1">
        <f t="shared" si="2"/>
        <v>3653799543.5530653</v>
      </c>
    </row>
    <row r="32" spans="2:13" ht="15" customHeight="1" x14ac:dyDescent="0.3">
      <c r="B32" s="3">
        <v>2105025587.1919281</v>
      </c>
      <c r="D32" s="3">
        <f t="shared" ref="D32:L32" si="3">((1/1+$C$18)^D30)*$D$3</f>
        <v>2105025587.1919281</v>
      </c>
      <c r="E32" s="1">
        <f t="shared" si="3"/>
        <v>2336578401.7830405</v>
      </c>
      <c r="F32" s="3">
        <f t="shared" si="3"/>
        <v>2593602025.9791746</v>
      </c>
      <c r="G32" s="1">
        <f t="shared" si="3"/>
        <v>2878898248.8368845</v>
      </c>
      <c r="H32" s="3">
        <f t="shared" si="3"/>
        <v>3195577056.2089419</v>
      </c>
      <c r="I32" s="1">
        <f t="shared" si="3"/>
        <v>3547090532.3919253</v>
      </c>
      <c r="J32" s="3">
        <f t="shared" si="3"/>
        <v>3937270490.9550371</v>
      </c>
      <c r="K32" s="1">
        <f t="shared" si="3"/>
        <v>4370370244.9600925</v>
      </c>
      <c r="L32" s="3">
        <f t="shared" si="3"/>
        <v>4851110971.9057035</v>
      </c>
    </row>
    <row r="33" spans="2:12" ht="15" customHeight="1" x14ac:dyDescent="0.3">
      <c r="B33" s="3">
        <v>2755134946.9853044</v>
      </c>
      <c r="E33" s="3">
        <f t="shared" ref="E33:L33" si="4">((1/1+$C$18)^E30)*$D$4</f>
        <v>2755134946.9853044</v>
      </c>
      <c r="F33" s="1">
        <f t="shared" si="4"/>
        <v>3058199791.153688</v>
      </c>
      <c r="G33" s="3">
        <f t="shared" si="4"/>
        <v>3394601768.180594</v>
      </c>
      <c r="H33" s="1">
        <f t="shared" si="4"/>
        <v>3768007962.6804595</v>
      </c>
      <c r="I33" s="3">
        <f t="shared" si="4"/>
        <v>4182488838.5753102</v>
      </c>
      <c r="J33" s="1">
        <f t="shared" si="4"/>
        <v>4642562610.8185949</v>
      </c>
      <c r="K33" s="3">
        <f t="shared" si="4"/>
        <v>5153244498.0086412</v>
      </c>
      <c r="L33" s="1">
        <f t="shared" si="4"/>
        <v>5720101392.7895927</v>
      </c>
    </row>
    <row r="34" spans="2:12" ht="15" customHeight="1" x14ac:dyDescent="0.3">
      <c r="B34" s="3">
        <v>3557085731.8281598</v>
      </c>
      <c r="F34" s="3">
        <f t="shared" ref="F34:L34" si="5">((1/1+$C$18)^F30)*$D$5</f>
        <v>3557085731.8281598</v>
      </c>
      <c r="G34" s="1">
        <f t="shared" si="5"/>
        <v>3948365162.329258</v>
      </c>
      <c r="H34" s="3">
        <f t="shared" si="5"/>
        <v>4382685330.1854763</v>
      </c>
      <c r="I34" s="1">
        <f t="shared" si="5"/>
        <v>4864780716.5058794</v>
      </c>
      <c r="J34" s="3">
        <f t="shared" si="5"/>
        <v>5399906595.3215256</v>
      </c>
      <c r="K34" s="1">
        <f t="shared" si="5"/>
        <v>5993896320.8068953</v>
      </c>
      <c r="L34" s="3">
        <f t="shared" si="5"/>
        <v>6653224916.0956545</v>
      </c>
    </row>
    <row r="35" spans="2:12" ht="15" customHeight="1" x14ac:dyDescent="0.3">
      <c r="B35" s="3">
        <v>4544047173.1174459</v>
      </c>
      <c r="G35" s="1">
        <f t="shared" ref="G35:L35" si="6">((1/1+$C$18)^G30)*$D$6</f>
        <v>4544047173.1174459</v>
      </c>
      <c r="H35" s="1">
        <f t="shared" si="6"/>
        <v>5043892362.1603651</v>
      </c>
      <c r="I35" s="1">
        <f t="shared" si="6"/>
        <v>5598720521.9980059</v>
      </c>
      <c r="J35" s="1">
        <f t="shared" si="6"/>
        <v>6214579779.4177866</v>
      </c>
      <c r="K35" s="1">
        <f t="shared" si="6"/>
        <v>6898183555.1537447</v>
      </c>
      <c r="L35" s="1">
        <f t="shared" si="6"/>
        <v>7656983746.2206573</v>
      </c>
    </row>
    <row r="36" spans="2:12" ht="15" customHeight="1" x14ac:dyDescent="0.3">
      <c r="B36" s="3">
        <v>5756365636.639307</v>
      </c>
      <c r="H36" s="1">
        <f>((1/1+$C$18)^H30)*$D$7</f>
        <v>5756365636.639307</v>
      </c>
      <c r="I36" s="1">
        <f>((1/1+$C$18)^I30)*$D$7</f>
        <v>6389565856.669631</v>
      </c>
      <c r="J36" s="1">
        <f>((1/1+$C$18)^J30)*$D$7</f>
        <v>7092418100.9032907</v>
      </c>
      <c r="K36" s="1">
        <f>((1/1+$C$18)^K30)*$D$7</f>
        <v>7872584092.0026541</v>
      </c>
      <c r="L36" s="1">
        <f>((1/1+$C$18)^L30)*$D$7</f>
        <v>8738568342.1229477</v>
      </c>
    </row>
    <row r="37" spans="2:12" ht="15" customHeight="1" x14ac:dyDescent="0.3">
      <c r="B37" s="3">
        <v>7243132623.7817879</v>
      </c>
      <c r="I37" s="1">
        <f>((1/1+$C$18)^I30)*$D$8</f>
        <v>7243132623.7817879</v>
      </c>
      <c r="J37" s="1">
        <f>((1/1+$C$18)^J30)*$D$8</f>
        <v>8039877212.3977842</v>
      </c>
      <c r="K37" s="1">
        <f>((1/1+$C$18)^K30)*$D$8</f>
        <v>8924263705.7615433</v>
      </c>
      <c r="L37" s="1">
        <f>((1/1+$C$18)^L30)*$D$8</f>
        <v>9905932713.3953133</v>
      </c>
    </row>
    <row r="38" spans="2:12" ht="15" customHeight="1" x14ac:dyDescent="0.3">
      <c r="B38" s="3">
        <v>9064100434.4667377</v>
      </c>
      <c r="J38" s="1">
        <f>((1/1+$C$18)^J30)*$D$9</f>
        <v>9064100434.4667377</v>
      </c>
      <c r="K38" s="1">
        <f>((1/1+$C$18)^K30)*$D$9</f>
        <v>10061151482.258081</v>
      </c>
      <c r="L38" s="1">
        <f>((1/1+$C$18)^L30)*$D$9</f>
        <v>11167878145.306471</v>
      </c>
    </row>
    <row r="39" spans="2:12" ht="15" customHeight="1" x14ac:dyDescent="0.3">
      <c r="B39" s="3">
        <v>11292023703.289183</v>
      </c>
      <c r="K39" s="1">
        <f>((1/1+$C$18)^K30)*$D$10</f>
        <v>11292023703.289183</v>
      </c>
      <c r="L39" s="1">
        <f>((1/1+$C$18)^L30)*$D$10</f>
        <v>12534146310.650993</v>
      </c>
    </row>
    <row r="40" spans="2:12" ht="15" customHeight="1" x14ac:dyDescent="0.3">
      <c r="B40" s="3">
        <v>14015522836.123278</v>
      </c>
      <c r="L40" s="1">
        <f>((1/1+$C$18)^E11)*D11</f>
        <v>14015522836.123278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selection activeCell="G15" sqref="G15"/>
    </sheetView>
  </sheetViews>
  <sheetFormatPr defaultColWidth="9.109375" defaultRowHeight="14.4" x14ac:dyDescent="0.3"/>
  <cols>
    <col min="1" max="1" width="17.44140625" style="1" customWidth="1"/>
    <col min="2" max="2" width="20.33203125" style="1" customWidth="1"/>
    <col min="3" max="3" width="21.88671875" style="1" customWidth="1"/>
    <col min="4" max="4" width="20.33203125" style="1" customWidth="1"/>
    <col min="5" max="6" width="9.109375" style="1"/>
    <col min="7" max="7" width="29.5546875" style="1" customWidth="1"/>
    <col min="8" max="16384" width="9.109375" style="1"/>
  </cols>
  <sheetData>
    <row r="1" spans="1:7" x14ac:dyDescent="0.3">
      <c r="A1" s="1" t="s">
        <v>0</v>
      </c>
      <c r="B1" s="8" t="s">
        <v>15</v>
      </c>
      <c r="C1" s="1" t="s">
        <v>14</v>
      </c>
      <c r="D1" s="1" t="s">
        <v>13</v>
      </c>
    </row>
    <row r="2" spans="1:7" x14ac:dyDescent="0.3">
      <c r="A2" s="1">
        <v>1</v>
      </c>
      <c r="B2" s="2">
        <v>1428360751.44981</v>
      </c>
      <c r="C2" s="10">
        <f t="shared" ref="C2:C11" si="0">B2*($B$14)^A2</f>
        <v>9.1217350594730137E-4</v>
      </c>
      <c r="D2" s="11">
        <f>SUM(C2:C11)</f>
        <v>9.1217350594807484E-4</v>
      </c>
    </row>
    <row r="3" spans="1:7" x14ac:dyDescent="0.3">
      <c r="A3" s="1">
        <v>2</v>
      </c>
      <c r="B3" s="2">
        <v>1896419447.9206557</v>
      </c>
      <c r="C3" s="10">
        <f t="shared" si="0"/>
        <v>7.7341660532182801E-16</v>
      </c>
    </row>
    <row r="4" spans="1:7" x14ac:dyDescent="0.3">
      <c r="A4" s="1">
        <v>3</v>
      </c>
      <c r="B4" s="2">
        <v>2236129329.5879426</v>
      </c>
      <c r="C4" s="10">
        <f t="shared" si="0"/>
        <v>5.8239220779252828E-28</v>
      </c>
      <c r="G4" s="10"/>
    </row>
    <row r="5" spans="1:7" x14ac:dyDescent="0.3">
      <c r="A5" s="1">
        <v>4</v>
      </c>
      <c r="B5" s="2">
        <v>2600910429.6613336</v>
      </c>
      <c r="C5" s="10">
        <f t="shared" si="0"/>
        <v>4.3259707612053125E-40</v>
      </c>
      <c r="G5" s="10"/>
    </row>
    <row r="6" spans="1:7" x14ac:dyDescent="0.3">
      <c r="A6" s="1">
        <v>5</v>
      </c>
      <c r="B6" s="2">
        <v>2993304620.9084892</v>
      </c>
      <c r="C6" s="10">
        <f t="shared" si="0"/>
        <v>3.1794254450536229E-52</v>
      </c>
      <c r="G6" s="10"/>
    </row>
    <row r="7" spans="1:7" x14ac:dyDescent="0.3">
      <c r="A7" s="1">
        <v>6</v>
      </c>
      <c r="B7" s="2">
        <v>3416122831.8542471</v>
      </c>
      <c r="C7" s="10">
        <f t="shared" si="0"/>
        <v>2.3172385952491724E-64</v>
      </c>
    </row>
    <row r="8" spans="1:7" x14ac:dyDescent="0.3">
      <c r="A8" s="1">
        <v>7</v>
      </c>
      <c r="B8" s="2">
        <v>3872474481.8806973</v>
      </c>
      <c r="C8" s="10">
        <f t="shared" si="0"/>
        <v>1.6775110355098413E-76</v>
      </c>
    </row>
    <row r="9" spans="1:7" x14ac:dyDescent="0.3">
      <c r="A9" s="1">
        <v>8</v>
      </c>
      <c r="B9" s="2">
        <v>4365800211.4198875</v>
      </c>
      <c r="C9" s="10">
        <f t="shared" si="0"/>
        <v>1.2077588394014496E-88</v>
      </c>
    </row>
    <row r="10" spans="1:7" x14ac:dyDescent="0.3">
      <c r="A10" s="1">
        <v>9</v>
      </c>
      <c r="B10" s="2">
        <v>4899908281.682476</v>
      </c>
      <c r="C10" s="10">
        <f t="shared" si="0"/>
        <v>8.656530506286152E-101</v>
      </c>
    </row>
    <row r="11" spans="1:7" x14ac:dyDescent="0.3">
      <c r="A11" s="1">
        <v>10</v>
      </c>
      <c r="B11" s="2">
        <v>5479015061.3188038</v>
      </c>
      <c r="C11" s="10">
        <f t="shared" si="0"/>
        <v>6.1815580672870874E-113</v>
      </c>
    </row>
    <row r="12" spans="1:7" x14ac:dyDescent="0.3">
      <c r="C12" s="10"/>
    </row>
    <row r="14" spans="1:7" x14ac:dyDescent="0.3">
      <c r="A14" s="1" t="s">
        <v>12</v>
      </c>
      <c r="B14" s="1">
        <f>1/(1+B15)</f>
        <v>6.3861563335553015E-13</v>
      </c>
    </row>
    <row r="15" spans="1:7" x14ac:dyDescent="0.3">
      <c r="A15" s="1" t="s">
        <v>11</v>
      </c>
      <c r="B15" s="1">
        <v>1565887127981.7876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90" zoomScaleNormal="90" workbookViewId="0">
      <selection activeCell="G28" sqref="G28"/>
    </sheetView>
  </sheetViews>
  <sheetFormatPr defaultRowHeight="14.4" x14ac:dyDescent="0.3"/>
  <cols>
    <col min="2" max="2" width="21.21875" customWidth="1"/>
    <col min="3" max="3" width="22.109375" customWidth="1"/>
    <col min="4" max="4" width="23.44140625" customWidth="1"/>
    <col min="5" max="5" width="13.6640625" customWidth="1"/>
    <col min="6" max="6" width="20.88671875" customWidth="1"/>
    <col min="7" max="7" width="24.44140625" customWidth="1"/>
    <col min="9" max="9" width="32.886718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16</v>
      </c>
      <c r="F1" t="s">
        <v>18</v>
      </c>
      <c r="G1" t="s">
        <v>17</v>
      </c>
    </row>
    <row r="2" spans="1:10" x14ac:dyDescent="0.3">
      <c r="A2">
        <v>1</v>
      </c>
      <c r="B2" s="14">
        <v>4119210000</v>
      </c>
      <c r="C2" s="14">
        <f>2608899000+150000000</f>
        <v>2758899000</v>
      </c>
      <c r="D2" s="14">
        <f t="shared" ref="D2:D16" si="0">B2-C2</f>
        <v>1360311000</v>
      </c>
      <c r="E2" s="14"/>
      <c r="F2" s="14"/>
      <c r="G2" s="14"/>
    </row>
    <row r="3" spans="1:10" x14ac:dyDescent="0.3">
      <c r="A3">
        <v>2</v>
      </c>
      <c r="B3" s="14">
        <v>4464780442.1999989</v>
      </c>
      <c r="C3" s="14">
        <v>2642119603.1799998</v>
      </c>
      <c r="D3" s="14">
        <f t="shared" si="0"/>
        <v>1822660839.019999</v>
      </c>
      <c r="E3" s="14">
        <f>(B3-B2)/B2</f>
        <v>8.3892407087766546E-2</v>
      </c>
      <c r="F3" s="14">
        <f>(C3-C2)/C2</f>
        <v>-4.2328260954822984E-2</v>
      </c>
      <c r="G3" s="14">
        <f>(D3-D2)/D2</f>
        <v>0.33988539313436339</v>
      </c>
      <c r="I3" t="s">
        <v>19</v>
      </c>
      <c r="J3" s="12">
        <f>AVERAGE(E3:E11)</f>
        <v>8.57941517731588E-2</v>
      </c>
    </row>
    <row r="4" spans="1:10" x14ac:dyDescent="0.3">
      <c r="A4">
        <v>3</v>
      </c>
      <c r="B4" s="14">
        <v>4840101847.0796394</v>
      </c>
      <c r="C4" s="14">
        <v>2683931472.6519156</v>
      </c>
      <c r="D4" s="14">
        <f t="shared" si="0"/>
        <v>2156170374.4277239</v>
      </c>
      <c r="E4" s="14">
        <f t="shared" ref="E4:E11" si="1">(B4-B3)/B3</f>
        <v>8.4062678946582814E-2</v>
      </c>
      <c r="F4" s="14">
        <f t="shared" ref="F4:F16" si="2">(C4-C3)/C3</f>
        <v>1.582512367025014E-2</v>
      </c>
      <c r="G4" s="14">
        <f t="shared" ref="G4:G11" si="3">(D4-D3)/D3</f>
        <v>0.18297948157323934</v>
      </c>
      <c r="I4" t="s">
        <v>20</v>
      </c>
      <c r="J4" s="12">
        <f>AVERAGE(F3:F11)</f>
        <v>2.0524328543781778E-2</v>
      </c>
    </row>
    <row r="5" spans="1:10" x14ac:dyDescent="0.3">
      <c r="A5">
        <v>4</v>
      </c>
      <c r="B5" s="14">
        <v>5249648884.1805</v>
      </c>
      <c r="C5" s="14">
        <v>2735463166.72545</v>
      </c>
      <c r="D5" s="14">
        <f t="shared" si="0"/>
        <v>2514185717.45505</v>
      </c>
      <c r="E5" s="14">
        <f t="shared" si="1"/>
        <v>8.4615375882631072E-2</v>
      </c>
      <c r="F5" s="14">
        <f t="shared" si="2"/>
        <v>1.920007816839582E-2</v>
      </c>
      <c r="G5" s="14">
        <f t="shared" si="3"/>
        <v>0.16604223268875407</v>
      </c>
      <c r="J5" s="12"/>
    </row>
    <row r="6" spans="1:10" x14ac:dyDescent="0.3">
      <c r="A6">
        <v>5</v>
      </c>
      <c r="B6" s="14">
        <v>5696780605.3597059</v>
      </c>
      <c r="C6" s="14">
        <v>2797587356.3547649</v>
      </c>
      <c r="D6" s="14">
        <f t="shared" si="0"/>
        <v>2899193249.004941</v>
      </c>
      <c r="E6" s="14">
        <f t="shared" si="1"/>
        <v>8.5173643236714433E-2</v>
      </c>
      <c r="F6" s="14">
        <f t="shared" si="2"/>
        <v>2.2710665742095189E-2</v>
      </c>
      <c r="G6" s="14">
        <f t="shared" si="3"/>
        <v>0.15313408587000071</v>
      </c>
    </row>
    <row r="7" spans="1:10" x14ac:dyDescent="0.3">
      <c r="A7">
        <v>6</v>
      </c>
      <c r="B7" s="14">
        <v>6185205558.1234674</v>
      </c>
      <c r="C7" s="14">
        <v>2871262926.0881844</v>
      </c>
      <c r="D7" s="14">
        <f t="shared" si="0"/>
        <v>3313942632.0352831</v>
      </c>
      <c r="E7" s="14">
        <f t="shared" si="1"/>
        <v>8.5737012990150324E-2</v>
      </c>
      <c r="F7" s="14">
        <f t="shared" si="2"/>
        <v>2.6335395592228486E-2</v>
      </c>
      <c r="G7" s="14">
        <f t="shared" si="3"/>
        <v>0.14305682560922495</v>
      </c>
    </row>
    <row r="8" spans="1:10" x14ac:dyDescent="0.3">
      <c r="A8">
        <v>7</v>
      </c>
      <c r="B8" s="14">
        <v>6719019695.2699652</v>
      </c>
      <c r="C8" s="14">
        <v>2957544074.8820024</v>
      </c>
      <c r="D8" s="14">
        <f t="shared" si="0"/>
        <v>3761475620.3879628</v>
      </c>
      <c r="E8" s="14">
        <f t="shared" si="1"/>
        <v>8.6304995384575686E-2</v>
      </c>
      <c r="F8" s="14">
        <f t="shared" si="2"/>
        <v>3.0049894772739481E-2</v>
      </c>
      <c r="G8" s="14">
        <f t="shared" si="3"/>
        <v>0.13504548450128839</v>
      </c>
    </row>
    <row r="9" spans="1:10" x14ac:dyDescent="0.3">
      <c r="A9">
        <v>8</v>
      </c>
      <c r="B9" s="14">
        <v>7302748510.9240704</v>
      </c>
      <c r="C9" s="14">
        <v>3057590418.0339108</v>
      </c>
      <c r="D9" s="14">
        <f t="shared" si="0"/>
        <v>4245158092.8901596</v>
      </c>
      <c r="E9" s="14">
        <f t="shared" si="1"/>
        <v>8.6877080605231263E-2</v>
      </c>
      <c r="F9" s="14">
        <f t="shared" si="2"/>
        <v>3.3827507086568086E-2</v>
      </c>
      <c r="G9" s="14">
        <f t="shared" si="3"/>
        <v>0.12858849061271047</v>
      </c>
    </row>
    <row r="10" spans="1:10" x14ac:dyDescent="0.3">
      <c r="A10">
        <v>9</v>
      </c>
      <c r="B10" s="14">
        <v>7941393882.3021946</v>
      </c>
      <c r="C10" s="14">
        <v>3172678203.0497208</v>
      </c>
      <c r="D10" s="14">
        <f t="shared" si="0"/>
        <v>4768715679.2524738</v>
      </c>
      <c r="E10" s="14">
        <f t="shared" si="1"/>
        <v>8.745274062536651E-2</v>
      </c>
      <c r="F10" s="14">
        <f t="shared" si="2"/>
        <v>3.7640026714177655E-2</v>
      </c>
      <c r="G10" s="14">
        <f t="shared" si="3"/>
        <v>0.12333052736932804</v>
      </c>
    </row>
    <row r="11" spans="1:10" x14ac:dyDescent="0.3">
      <c r="A11">
        <v>10</v>
      </c>
      <c r="B11" s="14">
        <v>8640486151.4794998</v>
      </c>
      <c r="C11" s="14">
        <v>3304212765.1453862</v>
      </c>
      <c r="D11" s="14">
        <f t="shared" si="0"/>
        <v>5336273386.3341141</v>
      </c>
      <c r="E11" s="14">
        <f t="shared" si="1"/>
        <v>8.8031431199410523E-2</v>
      </c>
      <c r="F11" s="14">
        <f t="shared" si="2"/>
        <v>4.1458526102404122E-2</v>
      </c>
      <c r="G11" s="14">
        <f t="shared" si="3"/>
        <v>0.11901688950568939</v>
      </c>
    </row>
    <row r="12" spans="1:10" x14ac:dyDescent="0.3">
      <c r="A12">
        <v>11</v>
      </c>
      <c r="B12" s="14">
        <f>B11*(1+$J$3)</f>
        <v>9381789331.7534084</v>
      </c>
      <c r="C12" s="14">
        <f>C11*(1+$J$4)</f>
        <v>3372029513.5157876</v>
      </c>
      <c r="D12" s="14">
        <f t="shared" si="0"/>
        <v>6009759818.2376213</v>
      </c>
      <c r="E12" s="14">
        <f t="shared" ref="E12:E16" si="4">(B12-B11)/B11</f>
        <v>8.5794151773158758E-2</v>
      </c>
      <c r="F12" s="14">
        <f t="shared" si="2"/>
        <v>2.0524328543781722E-2</v>
      </c>
      <c r="G12" s="14">
        <f>(D12-D11)/D11</f>
        <v>0.12620913194370192</v>
      </c>
    </row>
    <row r="13" spans="1:10" x14ac:dyDescent="0.3">
      <c r="A13">
        <v>12</v>
      </c>
      <c r="B13" s="14">
        <f>B12*(1+$J$3)</f>
        <v>10186691989.585663</v>
      </c>
      <c r="C13" s="14">
        <f t="shared" ref="C13:C16" si="5">C12*(1+$J$4)</f>
        <v>3441238155.1105142</v>
      </c>
      <c r="D13" s="14">
        <f t="shared" si="0"/>
        <v>6745453834.4751492</v>
      </c>
      <c r="E13" s="14">
        <f t="shared" si="4"/>
        <v>8.5794151773158842E-2</v>
      </c>
      <c r="F13" s="14">
        <f t="shared" si="2"/>
        <v>2.0524328543781747E-2</v>
      </c>
      <c r="G13" s="14">
        <f t="shared" ref="G13:G16" si="6">(D13-D12)/D12</f>
        <v>0.12241654217277391</v>
      </c>
    </row>
    <row r="14" spans="1:10" x14ac:dyDescent="0.3">
      <c r="A14">
        <v>13</v>
      </c>
      <c r="B14" s="14">
        <f t="shared" ref="B14:B16" si="7">B13*(1+$J$3)</f>
        <v>11060650588.206596</v>
      </c>
      <c r="C14" s="14">
        <f t="shared" si="5"/>
        <v>3511867257.6033998</v>
      </c>
      <c r="D14" s="14">
        <f t="shared" si="0"/>
        <v>7548783330.6031971</v>
      </c>
      <c r="E14" s="14">
        <f t="shared" si="4"/>
        <v>8.5794151773158814E-2</v>
      </c>
      <c r="F14" s="14">
        <f t="shared" si="2"/>
        <v>2.0524328543781754E-2</v>
      </c>
      <c r="G14" s="14">
        <f t="shared" si="6"/>
        <v>0.11909198637196713</v>
      </c>
    </row>
    <row r="15" spans="1:10" x14ac:dyDescent="0.3">
      <c r="A15">
        <v>14</v>
      </c>
      <c r="B15" s="14">
        <f t="shared" si="7"/>
        <v>12009589723.481071</v>
      </c>
      <c r="C15" s="14">
        <f t="shared" si="5"/>
        <v>3583945975.0006018</v>
      </c>
      <c r="D15" s="14">
        <f t="shared" si="0"/>
        <v>8425643748.4804697</v>
      </c>
      <c r="E15" s="14">
        <f t="shared" si="4"/>
        <v>8.5794151773158814E-2</v>
      </c>
      <c r="F15" s="14">
        <f t="shared" si="2"/>
        <v>2.0524328543781757E-2</v>
      </c>
      <c r="G15" s="14">
        <f t="shared" si="6"/>
        <v>0.11615917154787456</v>
      </c>
    </row>
    <row r="16" spans="1:10" x14ac:dyDescent="0.3">
      <c r="A16">
        <v>15</v>
      </c>
      <c r="B16" s="14">
        <f t="shared" si="7"/>
        <v>13039942286.950775</v>
      </c>
      <c r="C16" s="14">
        <f t="shared" si="5"/>
        <v>3657504059.6746783</v>
      </c>
      <c r="D16" s="14">
        <f t="shared" si="0"/>
        <v>9382438227.2760963</v>
      </c>
      <c r="E16" s="14">
        <f t="shared" si="4"/>
        <v>8.5794151773158828E-2</v>
      </c>
      <c r="F16" s="14">
        <f t="shared" si="2"/>
        <v>2.0524328543781747E-2</v>
      </c>
      <c r="G16" s="14">
        <f t="shared" si="6"/>
        <v>0.11355743339708382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Cashflows</vt:lpstr>
      <vt:lpstr>IRR</vt:lpstr>
      <vt:lpstr>Vision after 10 years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Tanishq Upreti</dc:creator>
  <cp:lastModifiedBy>sujoy banerjee</cp:lastModifiedBy>
  <dcterms:created xsi:type="dcterms:W3CDTF">2022-02-19T06:01:35Z</dcterms:created>
  <dcterms:modified xsi:type="dcterms:W3CDTF">2022-02-21T18:17:06Z</dcterms:modified>
</cp:coreProperties>
</file>